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Profit and Loss" r:id="rId3" sheetId="1"/>
  </sheets>
</workbook>
</file>

<file path=xl/sharedStrings.xml><?xml version="1.0" encoding="utf-8"?>
<sst xmlns="http://schemas.openxmlformats.org/spreadsheetml/2006/main" count="68" uniqueCount="68">
  <si>
    <t>Total</t>
  </si>
  <si>
    <t>Income</t>
  </si>
  <si>
    <t xml:space="preserve">   300 Dues</t>
  </si>
  <si>
    <t xml:space="preserve">      301 Chapter Dues</t>
  </si>
  <si>
    <t xml:space="preserve">         302 Retirees</t>
  </si>
  <si>
    <t xml:space="preserve">            305 Lifetime Dues</t>
  </si>
  <si>
    <t xml:space="preserve">         Total 302 Retirees</t>
  </si>
  <si>
    <t xml:space="preserve">      Total 301 Chapter Dues</t>
  </si>
  <si>
    <t xml:space="preserve">      311 Members-at-Large</t>
  </si>
  <si>
    <t xml:space="preserve">   Total 300 Dues</t>
  </si>
  <si>
    <t xml:space="preserve">   391 Miscellaneous Income</t>
  </si>
  <si>
    <t xml:space="preserve">      393 Rental Income</t>
  </si>
  <si>
    <t xml:space="preserve">   Total 391 Miscellaneous Income</t>
  </si>
  <si>
    <t>Total Income</t>
  </si>
  <si>
    <t>Gross Profit</t>
  </si>
  <si>
    <t>Expenses</t>
  </si>
  <si>
    <t xml:space="preserve">   500 Payroll Expenses</t>
  </si>
  <si>
    <t xml:space="preserve">      501 Salary Admin</t>
  </si>
  <si>
    <t xml:space="preserve">         50101 Staff--N.O.</t>
  </si>
  <si>
    <t xml:space="preserve">         50102 Executive Board</t>
  </si>
  <si>
    <t xml:space="preserve">            52101 Fees President</t>
  </si>
  <si>
    <t xml:space="preserve">         Total 50102 Executive Board</t>
  </si>
  <si>
    <t xml:space="preserve">      Total 501 Salary Admin</t>
  </si>
  <si>
    <t xml:space="preserve">      50901 Employer's FICA/Medicare</t>
  </si>
  <si>
    <t xml:space="preserve">   Total 500 Payroll Expenses</t>
  </si>
  <si>
    <t xml:space="preserve">   503 Employee Benefits</t>
  </si>
  <si>
    <t xml:space="preserve">      50301 Employee Insurance Benefits</t>
  </si>
  <si>
    <t xml:space="preserve">      50302 Employee Retirement Benefits</t>
  </si>
  <si>
    <t xml:space="preserve">   Total 503 Employee Benefits</t>
  </si>
  <si>
    <t xml:space="preserve">   601 Building Expenses</t>
  </si>
  <si>
    <t xml:space="preserve">      60130 Janitorial</t>
  </si>
  <si>
    <t xml:space="preserve">      60140 Electric</t>
  </si>
  <si>
    <t xml:space="preserve">      60150 Alarm</t>
  </si>
  <si>
    <t xml:space="preserve">      60160 Condo Fees</t>
  </si>
  <si>
    <t xml:space="preserve">   Total 601 Building Expenses</t>
  </si>
  <si>
    <t xml:space="preserve">   602 Office Supplies</t>
  </si>
  <si>
    <t xml:space="preserve">   604 Depreciation &amp; Amortization</t>
  </si>
  <si>
    <t xml:space="preserve">   605 Equipment Rental</t>
  </si>
  <si>
    <t xml:space="preserve">      60501 Copier &amp; Maintenance</t>
  </si>
  <si>
    <t xml:space="preserve">   Total 605 Equipment Rental</t>
  </si>
  <si>
    <t xml:space="preserve">   606 Maintenance Contracts / Repairs</t>
  </si>
  <si>
    <t xml:space="preserve">   607 Service Fees - Client Analysis</t>
  </si>
  <si>
    <t xml:space="preserve">      60703 Service Fees-Merchants Fees</t>
  </si>
  <si>
    <t xml:space="preserve">   Total 607 Service Fees - Client Analysis</t>
  </si>
  <si>
    <t xml:space="preserve">   608 Professional Services</t>
  </si>
  <si>
    <t xml:space="preserve">      60804 Financial Services (CPA)</t>
  </si>
  <si>
    <t xml:space="preserve">      60805 Payroll Services</t>
  </si>
  <si>
    <t xml:space="preserve">   Total 608 Professional Services</t>
  </si>
  <si>
    <t xml:space="preserve">   609 IT Support Services</t>
  </si>
  <si>
    <t xml:space="preserve">   610 Service Subscriptions</t>
  </si>
  <si>
    <t xml:space="preserve">   612 Insurance-Corporate</t>
  </si>
  <si>
    <t xml:space="preserve">   629 Phone Services</t>
  </si>
  <si>
    <t xml:space="preserve">      630 Local Phone</t>
  </si>
  <si>
    <t xml:space="preserve">      63002 Wireless Cell Phones</t>
  </si>
  <si>
    <t xml:space="preserve">   Total 629 Phone Services</t>
  </si>
  <si>
    <t xml:space="preserve">   633 Deliveries (UPS)</t>
  </si>
  <si>
    <t xml:space="preserve">   660 Advocacy</t>
  </si>
  <si>
    <t xml:space="preserve">   661 EB/N.O. Business/Mtgs</t>
  </si>
  <si>
    <t xml:space="preserve">      66101 Exp President</t>
  </si>
  <si>
    <t xml:space="preserve">   Total 661 EB/N.O. Business/Mtgs</t>
  </si>
  <si>
    <t xml:space="preserve">   699 Miscellaneous Expense</t>
  </si>
  <si>
    <t>Total Expenses</t>
  </si>
  <si>
    <t>Net Operating Income</t>
  </si>
  <si>
    <t>Net Income</t>
  </si>
  <si>
    <t>Monday, Feb 09, 2026 - Cash Basis</t>
  </si>
  <si>
    <t>FEDERAL MANAGERS ASSOCIATION</t>
  </si>
  <si>
    <t>Profit and Loss</t>
  </si>
  <si>
    <t>January 2026</t>
  </si>
</sst>
</file>

<file path=xl/styles.xml><?xml version="1.0" encoding="utf-8"?>
<styleSheet xmlns="http://schemas.openxmlformats.org/spreadsheetml/2006/main">
  <numFmts count="2">
    <numFmt numFmtId="164" formatCode="#,##0.00\ _€"/>
    <numFmt numFmtId="165" formatCode="&quot;$&quot;* #,##0.00\ _€"/>
  </numFmts>
  <fonts count="6">
    <font>
      <sz val="11.0"/>
      <color indexed="8"/>
      <name val="Calibri"/>
      <family val="2"/>
      <scheme val="minor"/>
    </font>
    <font>
      <name val="Arial"/>
      <sz val="9.0"/>
      <b val="true"/>
      <color indexed="8"/>
    </font>
    <font>
      <name val="Arial"/>
      <sz val="8.0"/>
      <b val="true"/>
      <color indexed="8"/>
    </font>
    <font>
      <name val="Arial"/>
      <sz val="8.0"/>
      <color indexed="8"/>
    </font>
    <font>
      <name val="Arial"/>
      <sz val="14.0"/>
      <b val="true"/>
      <color indexed="8"/>
    </font>
    <font>
      <name val="Arial"/>
      <sz val="10.0"/>
      <b val="true"/>
      <color indexed="8"/>
    </font>
  </fonts>
  <fills count="2">
    <fill>
      <patternFill patternType="none"/>
    </fill>
    <fill>
      <patternFill patternType="darkGray"/>
    </fill>
  </fills>
  <borders count="4">
    <border>
      <left/>
      <right/>
      <top/>
      <bottom/>
      <diagonal/>
    </border>
    <border>
      <bottom style="thin"/>
    </border>
    <border>
      <top style="thin"/>
    </border>
    <border>
      <top style="thin"/>
      <bottom>
        <color indexed="6"/>
      </bottom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>
      <alignment wrapText="true"/>
    </xf>
    <xf numFmtId="0" fontId="1" fillId="0" borderId="1" xfId="0" applyBorder="true" applyFont="true">
      <alignment wrapText="true" horizontal="center"/>
    </xf>
    <xf numFmtId="0" fontId="2" fillId="0" borderId="0" xfId="0" applyFont="true">
      <alignment wrapText="true" horizontal="left"/>
    </xf>
    <xf numFmtId="164" fontId="3" fillId="0" borderId="0" xfId="0" applyNumberFormat="true" applyFont="true">
      <alignment wrapText="true"/>
    </xf>
    <xf numFmtId="164" fontId="3" fillId="0" borderId="0" xfId="0" applyNumberFormat="true" applyFont="true">
      <alignment wrapText="true" horizontal="right"/>
    </xf>
    <xf numFmtId="165" fontId="2" fillId="0" borderId="2" xfId="0" applyBorder="true" applyNumberFormat="true" applyFont="true">
      <alignment wrapText="true" horizontal="right"/>
    </xf>
    <xf numFmtId="165" fontId="2" fillId="0" borderId="3" xfId="0" applyBorder="true" applyNumberFormat="true" applyFont="true">
      <alignment wrapText="true" horizontal="right"/>
    </xf>
    <xf numFmtId="0" fontId="3" fillId="0" borderId="0" xfId="0" applyFont="true">
      <alignment wrapText="false" horizontal="center"/>
    </xf>
    <xf numFmtId="0" fontId="4" fillId="0" borderId="0" xfId="0" applyFont="true">
      <alignment wrapText="false" horizontal="center"/>
    </xf>
    <xf numFmtId="0" fontId="5" fillId="0" borderId="0" xfId="0" applyFont="true">
      <alignment wrapText="false" horizont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72"/>
  <sheetViews>
    <sheetView workbookViewId="0" tabSelected="true"/>
  </sheetViews>
  <sheetFormatPr defaultRowHeight="15.0"/>
  <cols>
    <col min="1" max="1" width="37.8125" customWidth="true"/>
    <col min="2" max="2" width="24.921875" customWidth="true"/>
  </cols>
  <sheetData>
    <row r="1">
      <c r="A1" s="9" t="s">
        <v>65</v>
      </c>
      <c r="B1"/>
    </row>
    <row r="2">
      <c r="A2" s="9" t="s">
        <v>66</v>
      </c>
      <c r="B2"/>
    </row>
    <row r="3">
      <c r="A3" s="10" t="s">
        <v>67</v>
      </c>
      <c r="B3"/>
    </row>
    <row r="5">
      <c r="A5" s="1"/>
      <c r="B5" t="s" s="2">
        <v>0</v>
      </c>
    </row>
    <row r="6">
      <c r="A6" t="s" s="3">
        <v>1</v>
      </c>
      <c r="B6" s="4"/>
    </row>
    <row r="7">
      <c r="A7" t="s" s="3">
        <v>2</v>
      </c>
      <c r="B7" s="4"/>
    </row>
    <row r="8">
      <c r="A8" t="s" s="3">
        <v>3</v>
      </c>
      <c r="B8" t="n" s="5">
        <f>58971.75</f>
        <v>0.0</v>
      </c>
    </row>
    <row r="9">
      <c r="A9" t="s" s="3">
        <v>4</v>
      </c>
      <c r="B9" t="n" s="5">
        <f>674.50</f>
        <v>0.0</v>
      </c>
    </row>
    <row r="10">
      <c r="A10" t="s" s="3">
        <v>5</v>
      </c>
      <c r="B10" t="n" s="5">
        <f>250.00</f>
        <v>0.0</v>
      </c>
    </row>
    <row r="11">
      <c r="A11" t="s" s="3">
        <v>6</v>
      </c>
      <c r="B11" t="n" s="6">
        <f>(B9)+(B10)</f>
        <v>0.0</v>
      </c>
    </row>
    <row r="12">
      <c r="A12" t="s" s="3">
        <v>7</v>
      </c>
      <c r="B12" t="n" s="6">
        <f>(B8)+(B11)</f>
        <v>0.0</v>
      </c>
    </row>
    <row r="13">
      <c r="A13" t="s" s="3">
        <v>8</v>
      </c>
      <c r="B13" t="n" s="5">
        <f>300.00</f>
        <v>0.0</v>
      </c>
    </row>
    <row r="14">
      <c r="A14" t="s" s="3">
        <v>9</v>
      </c>
      <c r="B14" t="n" s="6">
        <f>((B7)+(B12))+(B13)</f>
        <v>0.0</v>
      </c>
    </row>
    <row r="15">
      <c r="A15" t="s" s="3">
        <v>10</v>
      </c>
      <c r="B15" s="4"/>
    </row>
    <row r="16">
      <c r="A16" t="s" s="3">
        <v>11</v>
      </c>
      <c r="B16" t="n" s="5">
        <f>2000.00</f>
        <v>0.0</v>
      </c>
    </row>
    <row r="17">
      <c r="A17" t="s" s="3">
        <v>12</v>
      </c>
      <c r="B17" t="n" s="6">
        <f>(B15)+(B16)</f>
        <v>0.0</v>
      </c>
    </row>
    <row r="18">
      <c r="A18" t="s" s="3">
        <v>13</v>
      </c>
      <c r="B18" t="n" s="6">
        <f>(B14)+(B17)</f>
        <v>0.0</v>
      </c>
    </row>
    <row r="19">
      <c r="A19" t="s" s="3">
        <v>14</v>
      </c>
      <c r="B19" t="n" s="6">
        <f>(B18)-(0)</f>
        <v>0.0</v>
      </c>
    </row>
    <row r="20">
      <c r="A20" t="s" s="3">
        <v>15</v>
      </c>
      <c r="B20" s="4"/>
    </row>
    <row r="21">
      <c r="A21" t="s" s="3">
        <v>16</v>
      </c>
      <c r="B21" s="4"/>
    </row>
    <row r="22">
      <c r="A22" t="s" s="3">
        <v>17</v>
      </c>
      <c r="B22" s="4"/>
    </row>
    <row r="23">
      <c r="A23" t="s" s="3">
        <v>18</v>
      </c>
      <c r="B23" t="n" s="5">
        <f>20838.83</f>
        <v>0.0</v>
      </c>
    </row>
    <row r="24">
      <c r="A24" t="s" s="3">
        <v>19</v>
      </c>
      <c r="B24" s="4"/>
    </row>
    <row r="25">
      <c r="A25" t="s" s="3">
        <v>20</v>
      </c>
      <c r="B25" t="n" s="5">
        <f>300.00</f>
        <v>0.0</v>
      </c>
    </row>
    <row r="26">
      <c r="A26" t="s" s="3">
        <v>21</v>
      </c>
      <c r="B26" t="n" s="6">
        <f>(B24)+(B25)</f>
        <v>0.0</v>
      </c>
    </row>
    <row r="27">
      <c r="A27" t="s" s="3">
        <v>22</v>
      </c>
      <c r="B27" t="n" s="6">
        <f>((B22)+(B23))+(B26)</f>
        <v>0.0</v>
      </c>
    </row>
    <row r="28">
      <c r="A28" t="s" s="3">
        <v>23</v>
      </c>
      <c r="B28" t="n" s="5">
        <f>1711.59</f>
        <v>0.0</v>
      </c>
    </row>
    <row r="29">
      <c r="A29" t="s" s="3">
        <v>24</v>
      </c>
      <c r="B29" t="n" s="6">
        <f>((B21)+(B27))+(B28)</f>
        <v>0.0</v>
      </c>
    </row>
    <row r="30">
      <c r="A30" t="s" s="3">
        <v>25</v>
      </c>
      <c r="B30" s="4"/>
    </row>
    <row r="31">
      <c r="A31" t="s" s="3">
        <v>26</v>
      </c>
      <c r="B31" t="n" s="5">
        <f>2660.12</f>
        <v>0.0</v>
      </c>
    </row>
    <row r="32">
      <c r="A32" t="s" s="3">
        <v>27</v>
      </c>
      <c r="B32" t="n" s="5">
        <f>1087.52</f>
        <v>0.0</v>
      </c>
    </row>
    <row r="33">
      <c r="A33" t="s" s="3">
        <v>28</v>
      </c>
      <c r="B33" t="n" s="6">
        <f>((B30)+(B31))+(B32)</f>
        <v>0.0</v>
      </c>
    </row>
    <row r="34">
      <c r="A34" t="s" s="3">
        <v>29</v>
      </c>
      <c r="B34" s="4"/>
    </row>
    <row r="35">
      <c r="A35" t="s" s="3">
        <v>30</v>
      </c>
      <c r="B35" t="n" s="5">
        <f>500.00</f>
        <v>0.0</v>
      </c>
    </row>
    <row r="36">
      <c r="A36" t="s" s="3">
        <v>31</v>
      </c>
      <c r="B36" t="n" s="5">
        <f>522.12</f>
        <v>0.0</v>
      </c>
    </row>
    <row r="37">
      <c r="A37" t="s" s="3">
        <v>32</v>
      </c>
      <c r="B37" t="n" s="5">
        <f>131.00</f>
        <v>0.0</v>
      </c>
    </row>
    <row r="38">
      <c r="A38" t="s" s="3">
        <v>33</v>
      </c>
      <c r="B38" t="n" s="5">
        <f>1040.00</f>
        <v>0.0</v>
      </c>
    </row>
    <row r="39">
      <c r="A39" t="s" s="3">
        <v>34</v>
      </c>
      <c r="B39" t="n" s="6">
        <f>((((B34)+(B35))+(B36))+(B37))+(B38)</f>
        <v>0.0</v>
      </c>
    </row>
    <row r="40">
      <c r="A40" t="s" s="3">
        <v>35</v>
      </c>
      <c r="B40" t="n" s="5">
        <f>27.34</f>
        <v>0.0</v>
      </c>
    </row>
    <row r="41">
      <c r="A41" t="s" s="3">
        <v>36</v>
      </c>
      <c r="B41" t="n" s="5">
        <f>779.79</f>
        <v>0.0</v>
      </c>
    </row>
    <row r="42">
      <c r="A42" t="s" s="3">
        <v>37</v>
      </c>
      <c r="B42" s="4"/>
    </row>
    <row r="43">
      <c r="A43" t="s" s="3">
        <v>38</v>
      </c>
      <c r="B43" t="n" s="5">
        <f>232.14</f>
        <v>0.0</v>
      </c>
    </row>
    <row r="44">
      <c r="A44" t="s" s="3">
        <v>39</v>
      </c>
      <c r="B44" t="n" s="6">
        <f>(B42)+(B43)</f>
        <v>0.0</v>
      </c>
    </row>
    <row r="45">
      <c r="A45" t="s" s="3">
        <v>40</v>
      </c>
      <c r="B45" t="n" s="5">
        <f>360.00</f>
        <v>0.0</v>
      </c>
    </row>
    <row r="46">
      <c r="A46" t="s" s="3">
        <v>41</v>
      </c>
      <c r="B46" t="n" s="5">
        <f>24.91</f>
        <v>0.0</v>
      </c>
    </row>
    <row r="47">
      <c r="A47" t="s" s="3">
        <v>42</v>
      </c>
      <c r="B47" t="n" s="5">
        <f>89.37</f>
        <v>0.0</v>
      </c>
    </row>
    <row r="48">
      <c r="A48" t="s" s="3">
        <v>43</v>
      </c>
      <c r="B48" t="n" s="6">
        <f>(B46)+(B47)</f>
        <v>0.0</v>
      </c>
    </row>
    <row r="49">
      <c r="A49" t="s" s="3">
        <v>44</v>
      </c>
      <c r="B49" s="4"/>
    </row>
    <row r="50">
      <c r="A50" t="s" s="3">
        <v>45</v>
      </c>
      <c r="B50" t="n" s="5">
        <f>165.89</f>
        <v>0.0</v>
      </c>
    </row>
    <row r="51">
      <c r="A51" t="s" s="3">
        <v>46</v>
      </c>
      <c r="B51" t="n" s="5">
        <f>360.18</f>
        <v>0.0</v>
      </c>
    </row>
    <row r="52">
      <c r="A52" t="s" s="3">
        <v>47</v>
      </c>
      <c r="B52" t="n" s="6">
        <f>((B49)+(B50))+(B51)</f>
        <v>0.0</v>
      </c>
    </row>
    <row r="53">
      <c r="A53" t="s" s="3">
        <v>48</v>
      </c>
      <c r="B53" t="n" s="5">
        <f>110.00</f>
        <v>0.0</v>
      </c>
    </row>
    <row r="54">
      <c r="A54" t="s" s="3">
        <v>49</v>
      </c>
      <c r="B54" t="n" s="5">
        <f>4715.04</f>
        <v>0.0</v>
      </c>
    </row>
    <row r="55">
      <c r="A55" t="s" s="3">
        <v>50</v>
      </c>
      <c r="B55" t="n" s="5">
        <f>166.00</f>
        <v>0.0</v>
      </c>
    </row>
    <row r="56">
      <c r="A56" t="s" s="3">
        <v>51</v>
      </c>
      <c r="B56" s="4"/>
    </row>
    <row r="57">
      <c r="A57" t="s" s="3">
        <v>52</v>
      </c>
      <c r="B57" t="n" s="5">
        <f>244.24</f>
        <v>0.0</v>
      </c>
    </row>
    <row r="58">
      <c r="A58" t="s" s="3">
        <v>53</v>
      </c>
      <c r="B58" t="n" s="5">
        <f>154.93</f>
        <v>0.0</v>
      </c>
    </row>
    <row r="59">
      <c r="A59" t="s" s="3">
        <v>54</v>
      </c>
      <c r="B59" t="n" s="6">
        <f>((B56)+(B57))+(B58)</f>
        <v>0.0</v>
      </c>
    </row>
    <row r="60">
      <c r="A60" t="s" s="3">
        <v>55</v>
      </c>
      <c r="B60" t="n" s="5">
        <f>5.39</f>
        <v>0.0</v>
      </c>
    </row>
    <row r="61">
      <c r="A61" t="s" s="3">
        <v>56</v>
      </c>
      <c r="B61" t="n" s="5">
        <f>33.58</f>
        <v>0.0</v>
      </c>
    </row>
    <row r="62">
      <c r="A62" t="s" s="3">
        <v>57</v>
      </c>
      <c r="B62" s="4"/>
    </row>
    <row r="63">
      <c r="A63" t="s" s="3">
        <v>58</v>
      </c>
      <c r="B63" t="n" s="5">
        <f>1059.56</f>
        <v>0.0</v>
      </c>
    </row>
    <row r="64">
      <c r="A64" t="s" s="3">
        <v>59</v>
      </c>
      <c r="B64" t="n" s="6">
        <f>(B62)+(B63)</f>
        <v>0.0</v>
      </c>
    </row>
    <row r="65">
      <c r="A65" t="s" s="3">
        <v>60</v>
      </c>
      <c r="B65" t="n" s="5">
        <f>111.39</f>
        <v>0.0</v>
      </c>
    </row>
    <row r="66">
      <c r="A66" t="s" s="3">
        <v>61</v>
      </c>
      <c r="B66" t="n" s="6">
        <f>((((((((((((((((B29)+(B33))+(B39))+(B40))+(B41))+(B44))+(B45))+(B48))+(B52))+(B53))+(B54))+(B55))+(B59))+(B60))+(B61))+(B64))+(B65)</f>
        <v>0.0</v>
      </c>
    </row>
    <row r="67">
      <c r="A67" t="s" s="3">
        <v>62</v>
      </c>
      <c r="B67" t="n" s="6">
        <f>(B19)-(B66)</f>
        <v>0.0</v>
      </c>
    </row>
    <row r="68">
      <c r="A68" t="s" s="3">
        <v>63</v>
      </c>
      <c r="B68" t="n" s="7">
        <f>(B67)+(0)</f>
        <v>0.0</v>
      </c>
    </row>
    <row r="69">
      <c r="A69" s="3"/>
      <c r="B69" s="4"/>
    </row>
    <row r="72">
      <c r="A72" s="8" t="s">
        <v>64</v>
      </c>
      <c r="B72"/>
    </row>
  </sheetData>
  <mergeCells count="4">
    <mergeCell ref="A72:B72"/>
    <mergeCell ref="A1:B1"/>
    <mergeCell ref="A2:B2"/>
    <mergeCell ref="A3:B3"/>
  </mergeCells>
  <pageMargins bottom="0.75" footer="0.3" header="0.3" left="0.7" right="0.7" top="0.75"/>
  <headerFooter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2026-02-09T16:33:08Z</dcterms:created>
  <dc:creator>Apache POI</dc:creator>
</cp:coreProperties>
</file>